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K:\1.HONLAPRA-TESTÜLETI-BIZOTTSÁGI\2023 ELOTERJESZTÉSEK\08\"/>
    </mc:Choice>
  </mc:AlternateContent>
  <xr:revisionPtr revIDLastSave="0" documentId="8_{467A655C-97A7-4123-AE06-B4CD8B5EA8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zámítás" sheetId="1" r:id="rId1"/>
    <sheet name="Beérkezett ajánlatok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H4" i="1" l="1"/>
  <c r="D26" i="1" s="1"/>
  <c r="C29" i="1" l="1"/>
  <c r="C28" i="1"/>
  <c r="C32" i="1"/>
  <c r="C31" i="1"/>
  <c r="C30" i="1"/>
  <c r="H5" i="1"/>
  <c r="E24" i="1"/>
  <c r="B24" i="1"/>
  <c r="D11" i="1"/>
  <c r="D10" i="1"/>
  <c r="D9" i="1"/>
  <c r="D8" i="1"/>
  <c r="D7" i="1"/>
  <c r="C12" i="1"/>
  <c r="C33" i="1" l="1"/>
  <c r="D12" i="1"/>
  <c r="B12" i="1" l="1"/>
  <c r="E8" i="1" l="1"/>
  <c r="F8" i="1" s="1"/>
  <c r="E7" i="1"/>
  <c r="E11" i="1"/>
  <c r="F11" i="1" s="1"/>
  <c r="E10" i="1"/>
  <c r="F10" i="1" s="1"/>
  <c r="E9" i="1"/>
  <c r="F9" i="1" s="1"/>
  <c r="H9" i="1"/>
  <c r="I9" i="1" s="1"/>
  <c r="H7" i="1"/>
  <c r="I7" i="1" s="1"/>
  <c r="H8" i="1"/>
  <c r="I8" i="1" s="1"/>
  <c r="H11" i="1"/>
  <c r="I11" i="1" s="1"/>
  <c r="H10" i="1"/>
  <c r="I10" i="1" s="1"/>
  <c r="C22" i="1" l="1"/>
  <c r="H22" i="1" s="1"/>
  <c r="C21" i="1"/>
  <c r="H21" i="1" s="1"/>
  <c r="C23" i="1"/>
  <c r="H23" i="1" s="1"/>
  <c r="E12" i="1"/>
  <c r="F7" i="1"/>
  <c r="C20" i="1"/>
  <c r="H20" i="1" s="1"/>
  <c r="I12" i="1"/>
  <c r="H12" i="1"/>
  <c r="F12" i="1" l="1"/>
  <c r="C19" i="1"/>
  <c r="H19" i="1" l="1"/>
  <c r="H24" i="1" s="1"/>
  <c r="C24" i="1"/>
</calcChain>
</file>

<file path=xl/sharedStrings.xml><?xml version="1.0" encoding="utf-8"?>
<sst xmlns="http://schemas.openxmlformats.org/spreadsheetml/2006/main" count="78" uniqueCount="55">
  <si>
    <t>Település</t>
  </si>
  <si>
    <t>Budajenő</t>
  </si>
  <si>
    <t>Nagykovácsi</t>
  </si>
  <si>
    <t>Remeteszőlős</t>
  </si>
  <si>
    <t>Telki</t>
  </si>
  <si>
    <t>Budakeszi</t>
  </si>
  <si>
    <t>Összesen:</t>
  </si>
  <si>
    <t>Havonta:</t>
  </si>
  <si>
    <t>OEP finanszírozás (1,3 szorzóval):</t>
  </si>
  <si>
    <t>Lakosszám   (2022.01.01-én)</t>
  </si>
  <si>
    <t>Felosztandó összeg/hó:</t>
  </si>
  <si>
    <t>Költségmegoszlás a Budakeszi orvosi ügyeletben részes települések között</t>
  </si>
  <si>
    <t>01.01-02.29-ig</t>
  </si>
  <si>
    <t>01.01-02.28.</t>
  </si>
  <si>
    <t>03.01.-05.31.</t>
  </si>
  <si>
    <t>Havonta</t>
  </si>
  <si>
    <t>03.01.-05-31-</t>
  </si>
  <si>
    <t>Települések kötelezettsége fentiek alapján 2023-ban:</t>
  </si>
  <si>
    <t>2023-ban költségvetés szerint eddig számított:</t>
  </si>
  <si>
    <t>2023-ban még fizetendő összeg:</t>
  </si>
  <si>
    <t>Budakeszi Orvosi Ügyelet ellátása 2023.10.01.-2024.02.29.</t>
  </si>
  <si>
    <t>Beérkezett ajánlatok</t>
  </si>
  <si>
    <t>MEDICAL-PROVISOK Központi Ügyelet Kft.</t>
  </si>
  <si>
    <t>Makád</t>
  </si>
  <si>
    <t>Rákóczi Ferenc utca 10.</t>
  </si>
  <si>
    <t>HUNGARY AMBULANCE Kft.</t>
  </si>
  <si>
    <t>Budapest</t>
  </si>
  <si>
    <t>Topolya utca 4-8.</t>
  </si>
  <si>
    <t>Országos Orvosi Ügyelet Nonprofit Kft.</t>
  </si>
  <si>
    <t>Debrecen</t>
  </si>
  <si>
    <t>István út 6.</t>
  </si>
  <si>
    <t>Országos Mentőszolgálat</t>
  </si>
  <si>
    <t>Markó utca 22.</t>
  </si>
  <si>
    <t>PRO-MED Bt.</t>
  </si>
  <si>
    <t>Érd</t>
  </si>
  <si>
    <t>Kövirózsa utca 12/1</t>
  </si>
  <si>
    <t>Jump Consulting Kft</t>
  </si>
  <si>
    <t>Budaörs</t>
  </si>
  <si>
    <t>Árvácska utca 21.</t>
  </si>
  <si>
    <t>REAL-MED Kft.</t>
  </si>
  <si>
    <t>Gyermely</t>
  </si>
  <si>
    <t>Tatai utca 50/b</t>
  </si>
  <si>
    <t>MORROW MEDICAL Zrt.</t>
  </si>
  <si>
    <t>Szolgáltató neve</t>
  </si>
  <si>
    <t>Szolgáltató címe</t>
  </si>
  <si>
    <t>Adott árajánlat/hó</t>
  </si>
  <si>
    <t>Nem válaszolt</t>
  </si>
  <si>
    <t>Nem kíván ajánlatot adni</t>
  </si>
  <si>
    <t>Telefonon jelezte korábbi ajánlatát fenntartja</t>
  </si>
  <si>
    <t>06.01.-09.31.</t>
  </si>
  <si>
    <t>10.01.-12.31.</t>
  </si>
  <si>
    <t>Lakosszám   (2023.01.01-én)</t>
  </si>
  <si>
    <t>2024-ben fizetendő</t>
  </si>
  <si>
    <t>"Budakeszi ovosi ügyelet biztosítása 2023.10.01.-2024.02.29.-ig" kalkuláció</t>
  </si>
  <si>
    <t>2024.01.01.-2024.02.29.-ig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</si>
</sst>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3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1" fillId="0" borderId="0" xfId="0" applyNumberFormat="1" applyFont="1"/>
    <xf numFmtId="0" fontId="4" fillId="0" borderId="0" xfId="0" applyFont="1" applyAlignment="1">
      <alignment horizontal="center" vertical="center" wrapText="1"/>
    </xf>
    <xf numFmtId="0" fontId="5" fillId="0" borderId="9" xfId="0" applyFont="1" applyBorder="1"/>
    <xf numFmtId="3" fontId="1" fillId="0" borderId="1" xfId="0" applyNumberFormat="1" applyFont="1" applyBorder="1"/>
    <xf numFmtId="0" fontId="4" fillId="0" borderId="11" xfId="0" applyFont="1" applyBorder="1"/>
    <xf numFmtId="3" fontId="4" fillId="0" borderId="12" xfId="0" applyNumberFormat="1" applyFont="1" applyBorder="1"/>
    <xf numFmtId="165" fontId="4" fillId="0" borderId="13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165" fontId="7" fillId="0" borderId="0" xfId="0" applyNumberFormat="1" applyFont="1"/>
    <xf numFmtId="165" fontId="8" fillId="0" borderId="0" xfId="0" applyNumberFormat="1" applyFont="1"/>
    <xf numFmtId="0" fontId="7" fillId="0" borderId="0" xfId="0" applyFont="1"/>
    <xf numFmtId="3" fontId="1" fillId="0" borderId="9" xfId="0" applyNumberFormat="1" applyFont="1" applyBorder="1"/>
    <xf numFmtId="3" fontId="1" fillId="0" borderId="10" xfId="0" applyNumberFormat="1" applyFont="1" applyBorder="1"/>
    <xf numFmtId="3" fontId="4" fillId="0" borderId="11" xfId="0" applyNumberFormat="1" applyFont="1" applyBorder="1"/>
    <xf numFmtId="3" fontId="4" fillId="0" borderId="13" xfId="0" applyNumberFormat="1" applyFont="1" applyBorder="1"/>
    <xf numFmtId="165" fontId="2" fillId="0" borderId="9" xfId="0" applyNumberFormat="1" applyFont="1" applyBorder="1"/>
    <xf numFmtId="165" fontId="4" fillId="0" borderId="11" xfId="0" applyNumberFormat="1" applyFont="1" applyBorder="1"/>
    <xf numFmtId="3" fontId="1" fillId="0" borderId="11" xfId="0" applyNumberFormat="1" applyFont="1" applyBorder="1"/>
    <xf numFmtId="3" fontId="1" fillId="0" borderId="13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165" fontId="2" fillId="0" borderId="20" xfId="0" applyNumberFormat="1" applyFont="1" applyBorder="1"/>
    <xf numFmtId="165" fontId="1" fillId="0" borderId="21" xfId="0" applyNumberFormat="1" applyFont="1" applyBorder="1"/>
    <xf numFmtId="0" fontId="4" fillId="0" borderId="23" xfId="0" applyFont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0" fontId="2" fillId="0" borderId="0" xfId="0" applyFont="1"/>
    <xf numFmtId="165" fontId="1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20" xfId="0" applyFont="1" applyBorder="1"/>
    <xf numFmtId="3" fontId="1" fillId="0" borderId="18" xfId="0" applyNumberFormat="1" applyFont="1" applyBorder="1"/>
    <xf numFmtId="3" fontId="4" fillId="0" borderId="31" xfId="0" applyNumberFormat="1" applyFont="1" applyBorder="1" applyAlignment="1">
      <alignment horizontal="center" vertical="center" wrapText="1"/>
    </xf>
    <xf numFmtId="0" fontId="5" fillId="0" borderId="8" xfId="0" applyFont="1" applyBorder="1"/>
    <xf numFmtId="3" fontId="1" fillId="0" borderId="17" xfId="0" applyNumberFormat="1" applyFont="1" applyBorder="1"/>
    <xf numFmtId="3" fontId="1" fillId="0" borderId="31" xfId="0" applyNumberFormat="1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165" fontId="1" fillId="0" borderId="32" xfId="0" applyNumberFormat="1" applyFont="1" applyBorder="1" applyAlignment="1">
      <alignment horizontal="center"/>
    </xf>
    <xf numFmtId="3" fontId="1" fillId="0" borderId="33" xfId="0" applyNumberFormat="1" applyFont="1" applyBorder="1"/>
    <xf numFmtId="3" fontId="4" fillId="0" borderId="3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/>
    <xf numFmtId="3" fontId="1" fillId="0" borderId="32" xfId="0" applyNumberFormat="1" applyFont="1" applyBorder="1"/>
    <xf numFmtId="3" fontId="4" fillId="0" borderId="33" xfId="0" applyNumberFormat="1" applyFont="1" applyBorder="1"/>
    <xf numFmtId="165" fontId="1" fillId="0" borderId="4" xfId="0" applyNumberFormat="1" applyFont="1" applyBorder="1" applyAlignment="1">
      <alignment horizontal="right"/>
    </xf>
    <xf numFmtId="165" fontId="1" fillId="0" borderId="32" xfId="0" applyNumberFormat="1" applyFont="1" applyBorder="1" applyAlignment="1">
      <alignment horizontal="right"/>
    </xf>
    <xf numFmtId="165" fontId="2" fillId="0" borderId="33" xfId="0" applyNumberFormat="1" applyFont="1" applyBorder="1" applyAlignment="1">
      <alignment horizontal="right"/>
    </xf>
    <xf numFmtId="0" fontId="12" fillId="0" borderId="0" xfId="0" applyFont="1"/>
    <xf numFmtId="3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165" fontId="13" fillId="0" borderId="0" xfId="0" applyNumberFormat="1" applyFont="1"/>
    <xf numFmtId="0" fontId="12" fillId="0" borderId="40" xfId="0" applyFont="1" applyBorder="1"/>
    <xf numFmtId="3" fontId="12" fillId="0" borderId="34" xfId="0" applyNumberFormat="1" applyFont="1" applyBorder="1"/>
    <xf numFmtId="3" fontId="13" fillId="0" borderId="41" xfId="0" applyNumberFormat="1" applyFont="1" applyBorder="1"/>
    <xf numFmtId="3" fontId="13" fillId="0" borderId="0" xfId="0" applyNumberFormat="1" applyFont="1"/>
    <xf numFmtId="3" fontId="2" fillId="0" borderId="42" xfId="0" applyNumberFormat="1" applyFont="1" applyBorder="1" applyAlignment="1">
      <alignment horizontal="center" vertical="center" wrapText="1"/>
    </xf>
    <xf numFmtId="3" fontId="1" fillId="0" borderId="43" xfId="0" applyNumberFormat="1" applyFont="1" applyBorder="1"/>
    <xf numFmtId="3" fontId="1" fillId="0" borderId="3" xfId="0" applyNumberFormat="1" applyFont="1" applyBorder="1"/>
    <xf numFmtId="3" fontId="2" fillId="0" borderId="26" xfId="0" applyNumberFormat="1" applyFont="1" applyBorder="1"/>
    <xf numFmtId="0" fontId="2" fillId="0" borderId="44" xfId="0" applyFont="1" applyBorder="1" applyAlignment="1">
      <alignment horizontal="center" vertical="center" wrapText="1"/>
    </xf>
    <xf numFmtId="0" fontId="1" fillId="0" borderId="45" xfId="0" applyFont="1" applyBorder="1"/>
    <xf numFmtId="0" fontId="2" fillId="0" borderId="46" xfId="0" applyFont="1" applyBorder="1"/>
    <xf numFmtId="0" fontId="11" fillId="0" borderId="0" xfId="0" applyFont="1"/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6" xfId="0" applyBorder="1" applyAlignment="1">
      <alignment horizontal="center"/>
    </xf>
    <xf numFmtId="0" fontId="11" fillId="0" borderId="35" xfId="0" applyFont="1" applyBorder="1" applyAlignment="1">
      <alignment horizontal="center"/>
    </xf>
    <xf numFmtId="165" fontId="11" fillId="0" borderId="0" xfId="0" applyNumberFormat="1" applyFont="1"/>
    <xf numFmtId="0" fontId="11" fillId="0" borderId="36" xfId="0" applyFont="1" applyBorder="1"/>
    <xf numFmtId="0" fontId="0" fillId="0" borderId="8" xfId="0" applyBorder="1" applyAlignment="1">
      <alignment horizontal="center"/>
    </xf>
    <xf numFmtId="0" fontId="0" fillId="0" borderId="37" xfId="0" applyBorder="1"/>
    <xf numFmtId="165" fontId="0" fillId="0" borderId="37" xfId="0" applyNumberFormat="1" applyBorder="1"/>
    <xf numFmtId="0" fontId="0" fillId="0" borderId="17" xfId="0" applyBorder="1"/>
    <xf numFmtId="0" fontId="0" fillId="0" borderId="9" xfId="0" applyBorder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165" fontId="0" fillId="0" borderId="12" xfId="0" applyNumberFormat="1" applyBorder="1"/>
    <xf numFmtId="0" fontId="0" fillId="0" borderId="13" xfId="0" applyBorder="1"/>
    <xf numFmtId="165" fontId="0" fillId="0" borderId="0" xfId="0" applyNumberFormat="1"/>
    <xf numFmtId="0" fontId="9" fillId="0" borderId="10" xfId="0" applyFont="1" applyBorder="1" applyAlignment="1">
      <alignment wrapText="1"/>
    </xf>
    <xf numFmtId="165" fontId="11" fillId="0" borderId="1" xfId="0" applyNumberFormat="1" applyFont="1" applyBorder="1"/>
    <xf numFmtId="0" fontId="11" fillId="0" borderId="9" xfId="0" applyFont="1" applyBorder="1" applyAlignment="1">
      <alignment horizontal="center"/>
    </xf>
    <xf numFmtId="0" fontId="11" fillId="0" borderId="1" xfId="0" applyFont="1" applyBorder="1"/>
    <xf numFmtId="0" fontId="5" fillId="0" borderId="1" xfId="0" applyFont="1" applyBorder="1" applyAlignment="1">
      <alignment vertical="center"/>
    </xf>
    <xf numFmtId="0" fontId="11" fillId="0" borderId="10" xfId="0" applyFont="1" applyBorder="1"/>
    <xf numFmtId="0" fontId="14" fillId="0" borderId="39" xfId="0" applyFont="1" applyBorder="1" applyAlignment="1">
      <alignment horizontal="center"/>
    </xf>
    <xf numFmtId="3" fontId="1" fillId="0" borderId="31" xfId="0" applyNumberFormat="1" applyFont="1" applyBorder="1" applyAlignment="1">
      <alignment horizontal="center" vertical="center" wrapText="1"/>
    </xf>
    <xf numFmtId="164" fontId="5" fillId="2" borderId="31" xfId="0" applyNumberFormat="1" applyFont="1" applyFill="1" applyBorder="1" applyAlignment="1">
      <alignment horizontal="center" vertical="center" wrapText="1"/>
    </xf>
    <xf numFmtId="164" fontId="5" fillId="2" borderId="2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0" fillId="0" borderId="11" xfId="0" applyNumberFormat="1" applyFont="1" applyBorder="1" applyAlignment="1">
      <alignment horizontal="center"/>
    </xf>
    <xf numFmtId="165" fontId="10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65" fontId="2" fillId="0" borderId="22" xfId="0" applyNumberFormat="1" applyFont="1" applyBorder="1" applyAlignment="1">
      <alignment horizontal="right"/>
    </xf>
    <xf numFmtId="165" fontId="2" fillId="0" borderId="26" xfId="0" applyNumberFormat="1" applyFont="1" applyBorder="1" applyAlignment="1">
      <alignment horizontal="right"/>
    </xf>
    <xf numFmtId="165" fontId="1" fillId="0" borderId="1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5" fontId="4" fillId="2" borderId="22" xfId="0" applyNumberFormat="1" applyFont="1" applyFill="1" applyBorder="1" applyAlignment="1">
      <alignment horizontal="right"/>
    </xf>
    <xf numFmtId="165" fontId="4" fillId="2" borderId="28" xfId="0" applyNumberFormat="1" applyFont="1" applyFill="1" applyBorder="1" applyAlignment="1">
      <alignment horizontal="right"/>
    </xf>
    <xf numFmtId="165" fontId="5" fillId="2" borderId="19" xfId="0" applyNumberFormat="1" applyFont="1" applyFill="1" applyBorder="1" applyAlignment="1">
      <alignment horizontal="right"/>
    </xf>
    <xf numFmtId="165" fontId="5" fillId="2" borderId="3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165" fontId="5" fillId="2" borderId="27" xfId="0" applyNumberFormat="1" applyFont="1" applyFill="1" applyBorder="1" applyAlignment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3" xfId="0" applyNumberFormat="1" applyFont="1" applyBorder="1" applyAlignment="1">
      <alignment horizontal="right"/>
    </xf>
    <xf numFmtId="3" fontId="1" fillId="0" borderId="24" xfId="0" applyNumberFormat="1" applyFont="1" applyBorder="1" applyAlignment="1">
      <alignment horizontal="center"/>
    </xf>
    <xf numFmtId="3" fontId="1" fillId="0" borderId="41" xfId="0" applyNumberFormat="1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165" fontId="1" fillId="0" borderId="37" xfId="0" applyNumberFormat="1" applyFont="1" applyBorder="1" applyAlignment="1">
      <alignment horizontal="right"/>
    </xf>
    <xf numFmtId="165" fontId="1" fillId="0" borderId="17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workbookViewId="0">
      <selection activeCell="B10" sqref="B10"/>
    </sheetView>
  </sheetViews>
  <sheetFormatPr defaultColWidth="9.109375" defaultRowHeight="13.8" x14ac:dyDescent="0.25"/>
  <cols>
    <col min="1" max="1" width="16" style="1" customWidth="1"/>
    <col min="2" max="2" width="16.33203125" style="2" bestFit="1" customWidth="1"/>
    <col min="3" max="3" width="12.6640625" style="2" customWidth="1"/>
    <col min="4" max="4" width="15.109375" style="2" bestFit="1" customWidth="1"/>
    <col min="5" max="5" width="10.6640625" style="2" bestFit="1" customWidth="1"/>
    <col min="6" max="6" width="14.109375" style="2" bestFit="1" customWidth="1"/>
    <col min="7" max="7" width="13.33203125" style="2" bestFit="1" customWidth="1"/>
    <col min="8" max="8" width="13.44140625" style="5" bestFit="1" customWidth="1"/>
    <col min="9" max="9" width="14.5546875" style="5" bestFit="1" customWidth="1"/>
    <col min="10" max="10" width="12.5546875" style="3" customWidth="1"/>
    <col min="11" max="11" width="12" style="3" bestFit="1" customWidth="1"/>
    <col min="12" max="12" width="12" style="4" customWidth="1"/>
    <col min="13" max="13" width="12.6640625" style="4" customWidth="1"/>
    <col min="14" max="16384" width="9.109375" style="1"/>
  </cols>
  <sheetData>
    <row r="1" spans="1:13" ht="17.399999999999999" x14ac:dyDescent="0.3">
      <c r="A1" s="102" t="s">
        <v>53</v>
      </c>
      <c r="B1" s="103"/>
      <c r="C1" s="103"/>
      <c r="D1" s="103"/>
      <c r="E1" s="103"/>
      <c r="F1" s="103"/>
      <c r="G1" s="103"/>
      <c r="H1" s="103"/>
      <c r="I1" s="104"/>
    </row>
    <row r="2" spans="1:13" ht="18" thickBot="1" x14ac:dyDescent="0.35">
      <c r="A2" s="109" t="s">
        <v>11</v>
      </c>
      <c r="B2" s="110"/>
      <c r="C2" s="110"/>
      <c r="D2" s="110"/>
      <c r="E2" s="110"/>
      <c r="F2" s="110"/>
      <c r="G2" s="110"/>
      <c r="H2" s="110"/>
      <c r="I2" s="111"/>
    </row>
    <row r="3" spans="1:13" s="16" customFormat="1" ht="15.6" x14ac:dyDescent="0.3">
      <c r="A3" s="133">
        <v>2023</v>
      </c>
      <c r="B3" s="134"/>
      <c r="C3" s="112" t="s">
        <v>13</v>
      </c>
      <c r="D3" s="113"/>
      <c r="E3" s="112" t="s">
        <v>14</v>
      </c>
      <c r="F3" s="113"/>
      <c r="G3" s="45" t="s">
        <v>49</v>
      </c>
      <c r="H3" s="112" t="s">
        <v>50</v>
      </c>
      <c r="I3" s="113"/>
      <c r="J3" s="14"/>
      <c r="K3" s="14"/>
      <c r="L3" s="15"/>
      <c r="M3" s="15"/>
    </row>
    <row r="4" spans="1:13" s="3" customFormat="1" x14ac:dyDescent="0.25">
      <c r="A4" s="105" t="s">
        <v>10</v>
      </c>
      <c r="B4" s="106"/>
      <c r="C4" s="105">
        <v>1217013</v>
      </c>
      <c r="D4" s="114"/>
      <c r="E4" s="105">
        <v>3081600</v>
      </c>
      <c r="F4" s="114"/>
      <c r="G4" s="46">
        <v>0</v>
      </c>
      <c r="H4" s="105">
        <f>+'Beérkezett ajánlatok'!F6</f>
        <v>4103600</v>
      </c>
      <c r="I4" s="114"/>
    </row>
    <row r="5" spans="1:13" ht="14.4" thickBot="1" x14ac:dyDescent="0.3">
      <c r="A5" s="115"/>
      <c r="B5" s="116"/>
      <c r="C5" s="23"/>
      <c r="D5" s="24"/>
      <c r="E5" s="23"/>
      <c r="F5" s="24"/>
      <c r="G5" s="47"/>
      <c r="H5" s="107">
        <f>+H4*3</f>
        <v>12310800</v>
      </c>
      <c r="I5" s="108"/>
      <c r="J5" s="1"/>
      <c r="K5" s="1"/>
      <c r="L5" s="1"/>
      <c r="M5" s="1"/>
    </row>
    <row r="6" spans="1:13" s="6" customFormat="1" ht="32.25" customHeight="1" thickBot="1" x14ac:dyDescent="0.35">
      <c r="A6" s="29" t="s">
        <v>0</v>
      </c>
      <c r="B6" s="30" t="s">
        <v>9</v>
      </c>
      <c r="C6" s="31" t="s">
        <v>7</v>
      </c>
      <c r="D6" s="32" t="s">
        <v>12</v>
      </c>
      <c r="E6" s="31" t="s">
        <v>15</v>
      </c>
      <c r="F6" s="32" t="s">
        <v>16</v>
      </c>
      <c r="G6" s="48"/>
      <c r="H6" s="33" t="s">
        <v>7</v>
      </c>
      <c r="I6" s="34" t="s">
        <v>50</v>
      </c>
    </row>
    <row r="7" spans="1:13" x14ac:dyDescent="0.25">
      <c r="A7" s="42" t="s">
        <v>1</v>
      </c>
      <c r="B7" s="43">
        <v>2310</v>
      </c>
      <c r="C7" s="25">
        <v>86210</v>
      </c>
      <c r="D7" s="26">
        <f>+C7*2</f>
        <v>172420</v>
      </c>
      <c r="E7" s="25">
        <f>+$E$4/$B$12*B7</f>
        <v>217937.60524140464</v>
      </c>
      <c r="F7" s="26">
        <f>+E7*3</f>
        <v>653812.81572421396</v>
      </c>
      <c r="G7" s="49">
        <v>0</v>
      </c>
      <c r="H7" s="27">
        <f>+$H$4/$B$12*B7</f>
        <v>290215.7180908061</v>
      </c>
      <c r="I7" s="28">
        <f>+H7*3</f>
        <v>870647.15427241824</v>
      </c>
      <c r="J7" s="1"/>
      <c r="K7" s="1"/>
      <c r="L7" s="1"/>
      <c r="M7" s="1"/>
    </row>
    <row r="8" spans="1:13" x14ac:dyDescent="0.25">
      <c r="A8" s="7" t="s">
        <v>5</v>
      </c>
      <c r="B8" s="18">
        <v>15690</v>
      </c>
      <c r="C8" s="17">
        <v>585599</v>
      </c>
      <c r="D8" s="18">
        <f t="shared" ref="D8:D11" si="0">+C8*2</f>
        <v>1171198</v>
      </c>
      <c r="E8" s="17">
        <f>+$E$4/$B$12*B8</f>
        <v>1480277.5005357745</v>
      </c>
      <c r="F8" s="18">
        <f t="shared" ref="F8:F11" si="1">+E8*3</f>
        <v>4440832.5016073231</v>
      </c>
      <c r="G8" s="50">
        <v>0</v>
      </c>
      <c r="H8" s="21">
        <f>+$H$4/$B$12*B8</f>
        <v>1971205.4618375532</v>
      </c>
      <c r="I8" s="28">
        <f t="shared" ref="I8:I11" si="2">+H8*3</f>
        <v>5913616.3855126593</v>
      </c>
      <c r="J8" s="1"/>
      <c r="K8" s="1"/>
      <c r="L8" s="1"/>
      <c r="M8" s="1"/>
    </row>
    <row r="9" spans="1:13" x14ac:dyDescent="0.25">
      <c r="A9" s="7" t="s">
        <v>2</v>
      </c>
      <c r="B9" s="18">
        <v>8981</v>
      </c>
      <c r="C9" s="17">
        <v>333176</v>
      </c>
      <c r="D9" s="18">
        <f t="shared" si="0"/>
        <v>666352</v>
      </c>
      <c r="E9" s="17">
        <f>+$E$4/$B$12*B9</f>
        <v>847314.99249915802</v>
      </c>
      <c r="F9" s="18">
        <f t="shared" si="1"/>
        <v>2541944.9774974743</v>
      </c>
      <c r="G9" s="50">
        <v>0</v>
      </c>
      <c r="H9" s="21">
        <f>+$H$4/$B$12*B9</f>
        <v>1128323.5342742552</v>
      </c>
      <c r="I9" s="28">
        <f t="shared" si="2"/>
        <v>3384970.6028227657</v>
      </c>
      <c r="J9" s="1"/>
      <c r="K9" s="1"/>
      <c r="L9" s="1"/>
      <c r="M9" s="1"/>
    </row>
    <row r="10" spans="1:13" x14ac:dyDescent="0.25">
      <c r="A10" s="7" t="s">
        <v>3</v>
      </c>
      <c r="B10" s="18">
        <v>1107</v>
      </c>
      <c r="C10" s="17">
        <v>41314</v>
      </c>
      <c r="D10" s="18">
        <f t="shared" si="0"/>
        <v>82628</v>
      </c>
      <c r="E10" s="17">
        <f>+$E$4/$B$12*B10</f>
        <v>104440.22900529651</v>
      </c>
      <c r="F10" s="18">
        <f t="shared" si="1"/>
        <v>313320.68701588956</v>
      </c>
      <c r="G10" s="50">
        <v>0</v>
      </c>
      <c r="H10" s="21">
        <f>+$H$4/$B$12*B10</f>
        <v>139077.40256559409</v>
      </c>
      <c r="I10" s="28">
        <f t="shared" si="2"/>
        <v>417232.20769678231</v>
      </c>
      <c r="J10" s="1"/>
      <c r="K10" s="1"/>
      <c r="L10" s="1"/>
      <c r="M10" s="1"/>
    </row>
    <row r="11" spans="1:13" x14ac:dyDescent="0.25">
      <c r="A11" s="7" t="s">
        <v>4</v>
      </c>
      <c r="B11" s="18">
        <v>4575</v>
      </c>
      <c r="C11" s="17">
        <v>170714</v>
      </c>
      <c r="D11" s="18">
        <f t="shared" si="0"/>
        <v>341428</v>
      </c>
      <c r="E11" s="17">
        <f>+$E$4/$B$12*B11</f>
        <v>431629.67271836638</v>
      </c>
      <c r="F11" s="18">
        <f t="shared" si="1"/>
        <v>1294889.0181550991</v>
      </c>
      <c r="G11" s="50">
        <v>0</v>
      </c>
      <c r="H11" s="21">
        <f>+$H$4/$B$12*B11</f>
        <v>574777.88323179132</v>
      </c>
      <c r="I11" s="28">
        <f t="shared" si="2"/>
        <v>1724333.6496953741</v>
      </c>
      <c r="J11" s="1"/>
      <c r="K11" s="1"/>
      <c r="L11" s="1"/>
      <c r="M11" s="1"/>
    </row>
    <row r="12" spans="1:13" s="12" customFormat="1" ht="15" thickBot="1" x14ac:dyDescent="0.35">
      <c r="A12" s="9" t="s">
        <v>6</v>
      </c>
      <c r="B12" s="20">
        <f>SUM(B7:B11)</f>
        <v>32663</v>
      </c>
      <c r="C12" s="19">
        <f>SUM(C7:C11)</f>
        <v>1217013</v>
      </c>
      <c r="D12" s="20">
        <f>SUM(D7:D11)</f>
        <v>2434026</v>
      </c>
      <c r="E12" s="19">
        <f>SUM(E7:E11)</f>
        <v>3081600</v>
      </c>
      <c r="F12" s="20">
        <f>SUM(F7:F11)</f>
        <v>9244800</v>
      </c>
      <c r="G12" s="51">
        <v>0</v>
      </c>
      <c r="H12" s="22">
        <f t="shared" ref="H12:I12" si="3">SUM(H7:H11)</f>
        <v>4103600</v>
      </c>
      <c r="I12" s="11">
        <f t="shared" si="3"/>
        <v>12310800</v>
      </c>
    </row>
    <row r="13" spans="1:13" hidden="1" x14ac:dyDescent="0.25">
      <c r="A13" s="101" t="s">
        <v>8</v>
      </c>
      <c r="B13" s="101"/>
      <c r="C13" s="13"/>
      <c r="D13" s="13"/>
      <c r="E13" s="13"/>
      <c r="F13" s="13"/>
      <c r="G13" s="13"/>
      <c r="H13" s="3"/>
      <c r="I13" s="3"/>
      <c r="J13" s="4"/>
      <c r="K13" s="4"/>
      <c r="L13" s="1"/>
      <c r="M13" s="1"/>
    </row>
    <row r="14" spans="1:13" hidden="1" x14ac:dyDescent="0.25">
      <c r="H14" s="3"/>
      <c r="I14" s="3"/>
      <c r="J14" s="4"/>
      <c r="K14" s="4"/>
      <c r="L14" s="1"/>
      <c r="M14" s="1"/>
    </row>
    <row r="15" spans="1:13" ht="15" hidden="1" customHeight="1" x14ac:dyDescent="0.25">
      <c r="H15" s="3"/>
      <c r="I15" s="3"/>
      <c r="J15" s="4"/>
      <c r="K15" s="4"/>
      <c r="L15" s="1"/>
      <c r="M15" s="1"/>
    </row>
    <row r="16" spans="1:13" ht="6.75" hidden="1" customHeight="1" thickBot="1" x14ac:dyDescent="0.3">
      <c r="H16" s="3"/>
      <c r="I16" s="3"/>
      <c r="J16" s="4"/>
      <c r="K16" s="4"/>
      <c r="L16" s="1"/>
      <c r="M16" s="1"/>
    </row>
    <row r="17" spans="1:13" ht="14.4" thickBot="1" x14ac:dyDescent="0.3"/>
    <row r="18" spans="1:13" s="38" customFormat="1" ht="29.4" thickBot="1" x14ac:dyDescent="0.35">
      <c r="A18" s="29" t="s">
        <v>0</v>
      </c>
      <c r="B18" s="41" t="s">
        <v>9</v>
      </c>
      <c r="C18" s="98" t="s">
        <v>17</v>
      </c>
      <c r="D18" s="98"/>
      <c r="E18" s="98" t="s">
        <v>18</v>
      </c>
      <c r="F18" s="98"/>
      <c r="G18" s="44"/>
      <c r="H18" s="99" t="s">
        <v>19</v>
      </c>
      <c r="I18" s="100"/>
      <c r="J18" s="36"/>
      <c r="K18" s="36"/>
      <c r="L18" s="37"/>
      <c r="M18" s="37"/>
    </row>
    <row r="19" spans="1:13" x14ac:dyDescent="0.25">
      <c r="A19" s="39" t="s">
        <v>1</v>
      </c>
      <c r="B19" s="40">
        <v>2310</v>
      </c>
      <c r="C19" s="119">
        <f>+D7+F7+I7</f>
        <v>1696879.9699966321</v>
      </c>
      <c r="D19" s="120"/>
      <c r="E19" s="119">
        <v>1034500</v>
      </c>
      <c r="F19" s="120"/>
      <c r="G19" s="52"/>
      <c r="H19" s="125">
        <f>+C19-E19</f>
        <v>662379.96999663208</v>
      </c>
      <c r="I19" s="126"/>
    </row>
    <row r="20" spans="1:13" x14ac:dyDescent="0.25">
      <c r="A20" s="7" t="s">
        <v>5</v>
      </c>
      <c r="B20" s="8">
        <v>15690</v>
      </c>
      <c r="C20" s="121">
        <f>+D8+F8+I8</f>
        <v>11525646.887119982</v>
      </c>
      <c r="D20" s="122"/>
      <c r="E20" s="121">
        <v>7026700</v>
      </c>
      <c r="F20" s="122"/>
      <c r="G20" s="53"/>
      <c r="H20" s="127">
        <f t="shared" ref="H20:H23" si="4">+C20-E20</f>
        <v>4498946.8871199824</v>
      </c>
      <c r="I20" s="128"/>
    </row>
    <row r="21" spans="1:13" x14ac:dyDescent="0.25">
      <c r="A21" s="7" t="s">
        <v>2</v>
      </c>
      <c r="B21" s="8">
        <v>8784</v>
      </c>
      <c r="C21" s="121">
        <f>+D9+F9+I9</f>
        <v>6593267.58032024</v>
      </c>
      <c r="D21" s="122"/>
      <c r="E21" s="121">
        <v>4022100</v>
      </c>
      <c r="F21" s="122"/>
      <c r="G21" s="53"/>
      <c r="H21" s="127">
        <f t="shared" si="4"/>
        <v>2571167.58032024</v>
      </c>
      <c r="I21" s="128"/>
    </row>
    <row r="22" spans="1:13" x14ac:dyDescent="0.25">
      <c r="A22" s="7" t="s">
        <v>3</v>
      </c>
      <c r="B22" s="8">
        <v>1107</v>
      </c>
      <c r="C22" s="121">
        <f>+D10+F10+I10</f>
        <v>813180.89471267187</v>
      </c>
      <c r="D22" s="122"/>
      <c r="E22" s="121">
        <v>495800</v>
      </c>
      <c r="F22" s="122"/>
      <c r="G22" s="53"/>
      <c r="H22" s="127">
        <f t="shared" si="4"/>
        <v>317380.89471267187</v>
      </c>
      <c r="I22" s="128"/>
    </row>
    <row r="23" spans="1:13" x14ac:dyDescent="0.25">
      <c r="A23" s="7" t="s">
        <v>4</v>
      </c>
      <c r="B23" s="8">
        <v>4575</v>
      </c>
      <c r="C23" s="121">
        <f>+D11+F11+I11</f>
        <v>3360650.667850473</v>
      </c>
      <c r="D23" s="122"/>
      <c r="E23" s="121">
        <v>2048900</v>
      </c>
      <c r="F23" s="122"/>
      <c r="G23" s="53"/>
      <c r="H23" s="127">
        <f t="shared" si="4"/>
        <v>1311750.667850473</v>
      </c>
      <c r="I23" s="128"/>
    </row>
    <row r="24" spans="1:13" s="35" customFormat="1" ht="15" thickBot="1" x14ac:dyDescent="0.35">
      <c r="A24" s="9" t="s">
        <v>6</v>
      </c>
      <c r="B24" s="10">
        <f>SUM(B19:B23)</f>
        <v>32466</v>
      </c>
      <c r="C24" s="117">
        <f>SUM(C19:C23)</f>
        <v>23989625.999999996</v>
      </c>
      <c r="D24" s="118"/>
      <c r="E24" s="117">
        <f>SUM(E19:E23)</f>
        <v>14628000</v>
      </c>
      <c r="F24" s="118"/>
      <c r="G24" s="54"/>
      <c r="H24" s="123">
        <f>SUM(H19:H23)</f>
        <v>9361626</v>
      </c>
      <c r="I24" s="124"/>
      <c r="J24" s="4"/>
      <c r="K24" s="4"/>
      <c r="L24" s="4"/>
      <c r="M24" s="4"/>
    </row>
    <row r="25" spans="1:13" ht="14.4" thickBot="1" x14ac:dyDescent="0.3"/>
    <row r="26" spans="1:13" s="55" customFormat="1" thickBot="1" x14ac:dyDescent="0.3">
      <c r="A26" s="97">
        <v>2024</v>
      </c>
      <c r="B26" s="60" t="s">
        <v>54</v>
      </c>
      <c r="C26" s="61"/>
      <c r="D26" s="62">
        <f>+H4*2</f>
        <v>8207200</v>
      </c>
      <c r="E26" s="63"/>
      <c r="F26" s="56"/>
      <c r="G26" s="56"/>
      <c r="H26" s="57"/>
      <c r="I26" s="57"/>
      <c r="J26" s="58"/>
      <c r="K26" s="58"/>
      <c r="L26" s="59"/>
      <c r="M26" s="59"/>
    </row>
    <row r="27" spans="1:13" ht="28.2" thickBot="1" x14ac:dyDescent="0.3">
      <c r="A27" s="68" t="s">
        <v>0</v>
      </c>
      <c r="B27" s="64" t="s">
        <v>51</v>
      </c>
      <c r="C27" s="131" t="s">
        <v>52</v>
      </c>
      <c r="D27" s="132"/>
    </row>
    <row r="28" spans="1:13" x14ac:dyDescent="0.25">
      <c r="A28" s="69" t="s">
        <v>1</v>
      </c>
      <c r="B28" s="65">
        <v>2442</v>
      </c>
      <c r="C28" s="135">
        <f>+$H$4/$B$33*B28*2</f>
        <v>608402.11280432274</v>
      </c>
      <c r="D28" s="136"/>
    </row>
    <row r="29" spans="1:13" x14ac:dyDescent="0.25">
      <c r="A29" s="69" t="s">
        <v>5</v>
      </c>
      <c r="B29" s="66">
        <v>15781</v>
      </c>
      <c r="C29" s="137">
        <f>+$H$4/$B$33*B29*2</f>
        <v>3931692.7691093436</v>
      </c>
      <c r="D29" s="138"/>
    </row>
    <row r="30" spans="1:13" x14ac:dyDescent="0.25">
      <c r="A30" s="69" t="s">
        <v>2</v>
      </c>
      <c r="B30" s="66">
        <v>9009</v>
      </c>
      <c r="C30" s="137">
        <f>+$H$4/$B$33*B30*2</f>
        <v>2244510.4972375692</v>
      </c>
      <c r="D30" s="138"/>
    </row>
    <row r="31" spans="1:13" x14ac:dyDescent="0.25">
      <c r="A31" s="69" t="s">
        <v>3</v>
      </c>
      <c r="B31" s="66">
        <v>1131</v>
      </c>
      <c r="C31" s="137">
        <f>+$H$4/$B$33*B31*2</f>
        <v>281778.37411207578</v>
      </c>
      <c r="D31" s="138"/>
    </row>
    <row r="32" spans="1:13" x14ac:dyDescent="0.25">
      <c r="A32" s="69" t="s">
        <v>4</v>
      </c>
      <c r="B32" s="66">
        <v>4579</v>
      </c>
      <c r="C32" s="137">
        <f>+$H$4/$B$33*B32*2</f>
        <v>1140816.2467366888</v>
      </c>
      <c r="D32" s="138"/>
    </row>
    <row r="33" spans="1:4" ht="14.4" thickBot="1" x14ac:dyDescent="0.3">
      <c r="A33" s="70" t="s">
        <v>6</v>
      </c>
      <c r="B33" s="67">
        <f>SUM(B28:B32)</f>
        <v>32942</v>
      </c>
      <c r="C33" s="129">
        <f>SUM(C28:C32)</f>
        <v>8207200.0000000009</v>
      </c>
      <c r="D33" s="130"/>
    </row>
  </sheetData>
  <mergeCells count="41">
    <mergeCell ref="C33:D33"/>
    <mergeCell ref="C27:D27"/>
    <mergeCell ref="A3:B3"/>
    <mergeCell ref="C28:D28"/>
    <mergeCell ref="C29:D29"/>
    <mergeCell ref="C30:D30"/>
    <mergeCell ref="C31:D31"/>
    <mergeCell ref="C32:D32"/>
    <mergeCell ref="C24:D24"/>
    <mergeCell ref="C18:D18"/>
    <mergeCell ref="H24:I24"/>
    <mergeCell ref="H19:I19"/>
    <mergeCell ref="H20:I20"/>
    <mergeCell ref="H21:I21"/>
    <mergeCell ref="H22:I22"/>
    <mergeCell ref="H23:I23"/>
    <mergeCell ref="E24:F24"/>
    <mergeCell ref="C19:D19"/>
    <mergeCell ref="C20:D20"/>
    <mergeCell ref="C21:D21"/>
    <mergeCell ref="C22:D22"/>
    <mergeCell ref="C23:D23"/>
    <mergeCell ref="E19:F19"/>
    <mergeCell ref="E20:F20"/>
    <mergeCell ref="E21:F21"/>
    <mergeCell ref="E22:F22"/>
    <mergeCell ref="E23:F23"/>
    <mergeCell ref="E18:F18"/>
    <mergeCell ref="H18:I18"/>
    <mergeCell ref="A13:B13"/>
    <mergeCell ref="A1:I1"/>
    <mergeCell ref="A4:B4"/>
    <mergeCell ref="H5:I5"/>
    <mergeCell ref="A2:I2"/>
    <mergeCell ref="C3:D3"/>
    <mergeCell ref="E3:F3"/>
    <mergeCell ref="H3:I3"/>
    <mergeCell ref="C4:D4"/>
    <mergeCell ref="E4:F4"/>
    <mergeCell ref="H4:I4"/>
    <mergeCell ref="A5:B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"/>
  <sheetViews>
    <sheetView workbookViewId="0">
      <selection activeCell="M11" sqref="M11"/>
    </sheetView>
  </sheetViews>
  <sheetFormatPr defaultColWidth="9.109375" defaultRowHeight="14.4" x14ac:dyDescent="0.3"/>
  <cols>
    <col min="1" max="1" width="4.5546875" style="73" customWidth="1"/>
    <col min="2" max="2" width="38.88671875" bestFit="1" customWidth="1"/>
    <col min="3" max="3" width="5.5546875" bestFit="1" customWidth="1"/>
    <col min="4" max="4" width="9.5546875" bestFit="1" customWidth="1"/>
    <col min="5" max="5" width="21.5546875" bestFit="1" customWidth="1"/>
    <col min="6" max="6" width="23.33203125" style="90" bestFit="1" customWidth="1"/>
    <col min="7" max="7" width="22.5546875" customWidth="1"/>
  </cols>
  <sheetData>
    <row r="1" spans="1:7" s="71" customFormat="1" x14ac:dyDescent="0.3">
      <c r="A1" s="140" t="s">
        <v>20</v>
      </c>
      <c r="B1" s="141"/>
      <c r="C1" s="141"/>
      <c r="D1" s="141"/>
      <c r="E1" s="141"/>
      <c r="F1" s="141"/>
      <c r="G1" s="142"/>
    </row>
    <row r="2" spans="1:7" s="71" customFormat="1" ht="15" thickBot="1" x14ac:dyDescent="0.35">
      <c r="A2" s="143" t="s">
        <v>21</v>
      </c>
      <c r="B2" s="144"/>
      <c r="C2" s="144"/>
      <c r="D2" s="144"/>
      <c r="E2" s="144"/>
      <c r="F2" s="144"/>
      <c r="G2" s="145"/>
    </row>
    <row r="3" spans="1:7" x14ac:dyDescent="0.3">
      <c r="A3" s="72"/>
      <c r="B3" s="73"/>
      <c r="C3" s="73"/>
      <c r="D3" s="73"/>
      <c r="E3" s="73"/>
      <c r="F3" s="73"/>
      <c r="G3" s="74"/>
    </row>
    <row r="4" spans="1:7" s="71" customFormat="1" ht="15" thickBot="1" x14ac:dyDescent="0.35">
      <c r="A4" s="75"/>
      <c r="B4" s="71" t="s">
        <v>43</v>
      </c>
      <c r="C4" s="139" t="s">
        <v>44</v>
      </c>
      <c r="D4" s="139"/>
      <c r="E4" s="139"/>
      <c r="F4" s="76" t="s">
        <v>45</v>
      </c>
      <c r="G4" s="77"/>
    </row>
    <row r="5" spans="1:7" x14ac:dyDescent="0.3">
      <c r="A5" s="78">
        <v>1</v>
      </c>
      <c r="B5" s="79" t="s">
        <v>22</v>
      </c>
      <c r="C5" s="79">
        <v>2322</v>
      </c>
      <c r="D5" s="79" t="s">
        <v>23</v>
      </c>
      <c r="E5" s="79" t="s">
        <v>24</v>
      </c>
      <c r="F5" s="80" t="s">
        <v>46</v>
      </c>
      <c r="G5" s="81"/>
    </row>
    <row r="6" spans="1:7" s="71" customFormat="1" x14ac:dyDescent="0.3">
      <c r="A6" s="93">
        <v>2</v>
      </c>
      <c r="B6" s="94" t="s">
        <v>25</v>
      </c>
      <c r="C6" s="94">
        <v>1131</v>
      </c>
      <c r="D6" s="94" t="s">
        <v>26</v>
      </c>
      <c r="E6" s="95" t="s">
        <v>27</v>
      </c>
      <c r="F6" s="92">
        <v>4103600</v>
      </c>
      <c r="G6" s="96"/>
    </row>
    <row r="7" spans="1:7" ht="30" customHeight="1" x14ac:dyDescent="0.3">
      <c r="A7" s="82">
        <v>3</v>
      </c>
      <c r="B7" s="83" t="s">
        <v>28</v>
      </c>
      <c r="C7" s="83">
        <v>4031</v>
      </c>
      <c r="D7" s="83" t="s">
        <v>29</v>
      </c>
      <c r="E7" s="83" t="s">
        <v>30</v>
      </c>
      <c r="F7" s="84">
        <v>4700000</v>
      </c>
      <c r="G7" s="91" t="s">
        <v>48</v>
      </c>
    </row>
    <row r="8" spans="1:7" x14ac:dyDescent="0.3">
      <c r="A8" s="82">
        <v>4</v>
      </c>
      <c r="B8" s="83" t="s">
        <v>31</v>
      </c>
      <c r="C8" s="83">
        <v>1055</v>
      </c>
      <c r="D8" s="83" t="s">
        <v>26</v>
      </c>
      <c r="E8" s="83" t="s">
        <v>32</v>
      </c>
      <c r="F8" s="84" t="s">
        <v>47</v>
      </c>
      <c r="G8" s="85"/>
    </row>
    <row r="9" spans="1:7" x14ac:dyDescent="0.3">
      <c r="A9" s="82">
        <v>5</v>
      </c>
      <c r="B9" s="83" t="s">
        <v>33</v>
      </c>
      <c r="C9" s="83">
        <v>2030</v>
      </c>
      <c r="D9" s="83" t="s">
        <v>34</v>
      </c>
      <c r="E9" s="83" t="s">
        <v>35</v>
      </c>
      <c r="F9" s="84" t="s">
        <v>46</v>
      </c>
      <c r="G9" s="85"/>
    </row>
    <row r="10" spans="1:7" x14ac:dyDescent="0.3">
      <c r="A10" s="82">
        <v>6</v>
      </c>
      <c r="B10" s="83" t="s">
        <v>36</v>
      </c>
      <c r="C10" s="83">
        <v>2040</v>
      </c>
      <c r="D10" s="83" t="s">
        <v>37</v>
      </c>
      <c r="E10" s="83" t="s">
        <v>38</v>
      </c>
      <c r="F10" s="84">
        <v>6683000</v>
      </c>
      <c r="G10" s="85"/>
    </row>
    <row r="11" spans="1:7" x14ac:dyDescent="0.3">
      <c r="A11" s="82">
        <v>7</v>
      </c>
      <c r="B11" s="83" t="s">
        <v>39</v>
      </c>
      <c r="C11" s="83">
        <v>2821</v>
      </c>
      <c r="D11" s="83" t="s">
        <v>40</v>
      </c>
      <c r="E11" s="83" t="s">
        <v>41</v>
      </c>
      <c r="F11" s="84" t="s">
        <v>46</v>
      </c>
      <c r="G11" s="85"/>
    </row>
    <row r="12" spans="1:7" ht="15" thickBot="1" x14ac:dyDescent="0.35">
      <c r="A12" s="86">
        <v>8</v>
      </c>
      <c r="B12" s="87" t="s">
        <v>42</v>
      </c>
      <c r="C12" s="87">
        <v>1131</v>
      </c>
      <c r="D12" s="87" t="s">
        <v>26</v>
      </c>
      <c r="E12" s="87" t="s">
        <v>27</v>
      </c>
      <c r="F12" s="88" t="s">
        <v>46</v>
      </c>
      <c r="G12" s="89"/>
    </row>
  </sheetData>
  <mergeCells count="3">
    <mergeCell ref="C4:E4"/>
    <mergeCell ref="A1:G1"/>
    <mergeCell ref="A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Számítás</vt:lpstr>
      <vt:lpstr>Beérkezett ajánlatok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cp:lastPrinted>2023-08-16T07:34:38Z</cp:lastPrinted>
  <dcterms:created xsi:type="dcterms:W3CDTF">2017-05-29T13:01:47Z</dcterms:created>
  <dcterms:modified xsi:type="dcterms:W3CDTF">2023-08-18T10:30:23Z</dcterms:modified>
</cp:coreProperties>
</file>